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Y:\C. Juridica\CONTRATOS 2024\INVITACIONES 2024\INVITACIONES PUBLICAS\INVITACION PUBLICA 12 ASEO\anexos\"/>
    </mc:Choice>
  </mc:AlternateContent>
  <xr:revisionPtr revIDLastSave="0" documentId="8_{3F2D15E3-4AF3-4145-B1D5-A05F2AEAFE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STOS" sheetId="2" r:id="rId1"/>
    <sheet name="INSUMOS" sheetId="3" r:id="rId2"/>
  </sheets>
  <definedNames>
    <definedName name="_xlnm.Print_Area" localSheetId="0">COSTOS!$A$1:$Y$25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ZeKBN0OD9HjgN0xJHqPPM6988rQ=="/>
    </ext>
  </extLst>
</workbook>
</file>

<file path=xl/calcChain.xml><?xml version="1.0" encoding="utf-8"?>
<calcChain xmlns="http://schemas.openxmlformats.org/spreadsheetml/2006/main">
  <c r="C15" i="2" l="1"/>
  <c r="N13" i="2" l="1"/>
  <c r="L13" i="2"/>
  <c r="G13" i="2"/>
  <c r="P13" i="2" s="1"/>
  <c r="C9" i="2"/>
  <c r="N4" i="2"/>
  <c r="L4" i="2"/>
  <c r="J4" i="2"/>
  <c r="G4" i="2"/>
  <c r="P4" i="2" s="1"/>
  <c r="M4" i="2" l="1"/>
  <c r="M13" i="2"/>
  <c r="O4" i="2"/>
  <c r="O13" i="2"/>
  <c r="K13" i="2"/>
  <c r="J13" i="2"/>
  <c r="R10" i="2"/>
  <c r="N7" i="2"/>
  <c r="L7" i="2"/>
  <c r="K7" i="2"/>
  <c r="J7" i="2"/>
  <c r="G7" i="2"/>
  <c r="P7" i="2" s="1"/>
  <c r="N6" i="2"/>
  <c r="L6" i="2"/>
  <c r="K6" i="2"/>
  <c r="J6" i="2"/>
  <c r="G6" i="2"/>
  <c r="O6" i="2" s="1"/>
  <c r="K4" i="2"/>
  <c r="P6" i="2" l="1"/>
  <c r="R4" i="2"/>
  <c r="S4" i="2" s="1"/>
  <c r="T4" i="2" s="1"/>
  <c r="U4" i="2" s="1"/>
  <c r="V4" i="2" s="1"/>
  <c r="W4" i="2" s="1"/>
  <c r="Y4" i="2" s="1"/>
  <c r="R13" i="2"/>
  <c r="S13" i="2" s="1"/>
  <c r="T13" i="2" s="1"/>
  <c r="U13" i="2" s="1"/>
  <c r="V13" i="2" s="1"/>
  <c r="M6" i="2"/>
  <c r="S10" i="2"/>
  <c r="T10" i="2" s="1"/>
  <c r="O7" i="2"/>
  <c r="M7" i="2"/>
  <c r="R7" i="2" s="1"/>
  <c r="Y9" i="2"/>
  <c r="R6" i="2" l="1"/>
  <c r="S6" i="2" s="1"/>
  <c r="T6" i="2" s="1"/>
  <c r="U6" i="2" s="1"/>
  <c r="V6" i="2" s="1"/>
  <c r="W6" i="2" s="1"/>
  <c r="Y6" i="2" s="1"/>
  <c r="U10" i="2"/>
  <c r="V10" i="2" s="1"/>
  <c r="W10" i="2" s="1"/>
  <c r="Y10" i="2" s="1"/>
  <c r="W13" i="2"/>
  <c r="Y13" i="2" s="1"/>
  <c r="J8" i="2" l="1"/>
  <c r="K8" i="2" l="1"/>
  <c r="N8" i="2" l="1"/>
  <c r="L8" i="2"/>
  <c r="G8" i="2"/>
  <c r="O8" i="2" l="1"/>
  <c r="P8" i="2"/>
  <c r="S7" i="2"/>
  <c r="M8" i="2"/>
  <c r="R8" i="2" s="1"/>
  <c r="S8" i="2" s="1"/>
  <c r="T8" i="2" s="1"/>
  <c r="U8" i="2" s="1"/>
  <c r="V8" i="2" s="1"/>
  <c r="W8" i="2" l="1"/>
  <c r="Y8" i="2" s="1"/>
  <c r="T7" i="2"/>
  <c r="U7" i="2" s="1"/>
  <c r="V7" i="2" s="1"/>
  <c r="W7" i="2" l="1"/>
  <c r="Y7" i="2" s="1"/>
  <c r="Y11" i="2" s="1"/>
  <c r="Y15" i="2" s="1"/>
</calcChain>
</file>

<file path=xl/sharedStrings.xml><?xml version="1.0" encoding="utf-8"?>
<sst xmlns="http://schemas.openxmlformats.org/spreadsheetml/2006/main" count="131" uniqueCount="89">
  <si>
    <t>ASIGNACION BASICA MENSUAL</t>
  </si>
  <si>
    <t>AUXILIO DE TRANSPORTE</t>
  </si>
  <si>
    <t>BASE SEGURIDAD SOCIAL</t>
  </si>
  <si>
    <t>EPS</t>
  </si>
  <si>
    <t xml:space="preserve">PENSION </t>
  </si>
  <si>
    <t>ARL</t>
  </si>
  <si>
    <t>CAJA DE COMPENSACIÓN</t>
  </si>
  <si>
    <t>CESANTIAS Ó EQUIVALENTE</t>
  </si>
  <si>
    <t>VACACIONES Ó EQUIVALENTE</t>
  </si>
  <si>
    <t>PRIMA Ó EQUIVALENTE</t>
  </si>
  <si>
    <t>INTERESES Ó EQUIVALENTE</t>
  </si>
  <si>
    <t>IVA</t>
  </si>
  <si>
    <t>CONSIGNAR PORCENTAJE APLICADO DE CADA ITEM QUE APLIQUE</t>
  </si>
  <si>
    <t>Cantidad</t>
  </si>
  <si>
    <t>RECARGOS Y HORAS EXTRAS</t>
  </si>
  <si>
    <t>Total devengado</t>
  </si>
  <si>
    <t>DOTACION BIOSEGURIDAD</t>
  </si>
  <si>
    <t>VALOR DEL PROCESO</t>
  </si>
  <si>
    <t>VALOR ADMINISTRACION</t>
  </si>
  <si>
    <t>COSTO PROCESO MAS ADMON E IVA</t>
  </si>
  <si>
    <t>COSTO TOTAL PROCESO X No. DE CARGOS</t>
  </si>
  <si>
    <t>MESES PROYECTADOS</t>
  </si>
  <si>
    <t>VALOR TOTAL POR DÍAS PROYECTADOS</t>
  </si>
  <si>
    <t>PERSONAL DE ASEO - HOGAR MUJERES</t>
  </si>
  <si>
    <t xml:space="preserve"> </t>
  </si>
  <si>
    <t>Auxiliar servicios de mensajería</t>
  </si>
  <si>
    <t>Auxiliar servicios generales aseo / auxiliares de transporte y manejo de residuos -  hospital</t>
  </si>
  <si>
    <t>Auxiliares de manejo y transporte de residuos</t>
  </si>
  <si>
    <t>Subtotal Talento Humano HOMO</t>
  </si>
  <si>
    <t>Insumos para ejecución de actividades de aseo</t>
  </si>
  <si>
    <t>TOTAL PRESUPUESTO  HOMO</t>
  </si>
  <si>
    <t>PERSONAL DE ASEO  - ALTURAS</t>
  </si>
  <si>
    <t xml:space="preserve">  </t>
  </si>
  <si>
    <t xml:space="preserve">VALOR ESTAMPILLAS  Y OTROS </t>
  </si>
  <si>
    <t>COSTOS CONTRATO</t>
  </si>
  <si>
    <t>DESCRIPCION</t>
  </si>
  <si>
    <t>UNIDAD MANEJO</t>
  </si>
  <si>
    <t xml:space="preserve">CANTIDAD MENSUAL </t>
  </si>
  <si>
    <t>valor sin IVA</t>
  </si>
  <si>
    <t>valor con IVA</t>
  </si>
  <si>
    <t>TOTAL</t>
  </si>
  <si>
    <t xml:space="preserve">JABÓN REY LIQUIDO </t>
  </si>
  <si>
    <t xml:space="preserve">UNIDAD </t>
  </si>
  <si>
    <t xml:space="preserve">AXIÓN X 900 GM </t>
  </si>
  <si>
    <t xml:space="preserve">GUARDIANES DE SEGURIDAD </t>
  </si>
  <si>
    <t>UNIDAD</t>
  </si>
  <si>
    <t xml:space="preserve"> TOALLA MICROFIBRA  BLANCA </t>
  </si>
  <si>
    <t xml:space="preserve"> TOALLA MICROFIBRA  AMARILLA</t>
  </si>
  <si>
    <t xml:space="preserve"> TOALLA MICROFIBRA  AZUL</t>
  </si>
  <si>
    <t xml:space="preserve">DULCE ABRIGO BLANCO </t>
  </si>
  <si>
    <t>METRO</t>
  </si>
  <si>
    <t xml:space="preserve">ESPONJA SABRA VERDE </t>
  </si>
  <si>
    <t>BOLSAS PLAST ROJAS  26 X 40 PULG</t>
  </si>
  <si>
    <t>BOLSAS PLAST ROJAS  24X 24 PULG</t>
  </si>
  <si>
    <t>BOLSAS PLAST ROJAS 18X 18 PULG</t>
  </si>
  <si>
    <t>BOLSAS PLAST VERDES 26 X 40 PULG</t>
  </si>
  <si>
    <t>BOLSAS PLAST VERDES 24X 24 PULG</t>
  </si>
  <si>
    <t>BOLSAS PLAST VERDES 18X 18 PULG</t>
  </si>
  <si>
    <t>BOLSAS PLAST NEGRA 26 X 40 PULG</t>
  </si>
  <si>
    <t>BOLSAS PLAST NEGRA 24X 24 PULG</t>
  </si>
  <si>
    <t>BOLSAS PLAST NEGRA 18X 18 PULG</t>
  </si>
  <si>
    <t>BOLSAS PLAST BLANCAS 26 X 40 PULG</t>
  </si>
  <si>
    <t>BOLSAS PLAST BLANCAS 24X 24 PULG</t>
  </si>
  <si>
    <t>BOLSAS PLAST BLANCAS 18X 18 PULG</t>
  </si>
  <si>
    <t>TRAPERA PABILO BLANCA</t>
  </si>
  <si>
    <t>TRAPERA TIRAS</t>
  </si>
  <si>
    <t xml:space="preserve">HARAGAN INDUSTRIAL </t>
  </si>
  <si>
    <t xml:space="preserve">ESCOBA NYLON SUAVE </t>
  </si>
  <si>
    <t xml:space="preserve">ESCOBA DURA </t>
  </si>
  <si>
    <t xml:space="preserve">RECOGEDOR MANGO MADERA  VERDE </t>
  </si>
  <si>
    <t>RECOGEDOR MANGO MADERA  AMARILLO</t>
  </si>
  <si>
    <t>RECOGEDOR MANGO MADERA  ROJO</t>
  </si>
  <si>
    <t>BALDE X 10 LITROS ROJO</t>
  </si>
  <si>
    <t>BALDE X 10 LITROS VERDE</t>
  </si>
  <si>
    <t>BALDE X 10 LITROS AMARILLO</t>
  </si>
  <si>
    <t xml:space="preserve">ESCOBILLÓN BAÑOS CON BASE </t>
  </si>
  <si>
    <t>ATOMIZADOR 500 CC</t>
  </si>
  <si>
    <t xml:space="preserve">CEPILLO DE MANO </t>
  </si>
  <si>
    <t xml:space="preserve">PORTA ESCOBAS </t>
  </si>
  <si>
    <t>Detergente, desengrasante  Neutro</t>
  </si>
  <si>
    <t xml:space="preserve">CUÑETE </t>
  </si>
  <si>
    <t>Desinfectante de alto nivel, viricida, esporicida, bactericida</t>
  </si>
  <si>
    <t>CUÑETE</t>
  </si>
  <si>
    <t>Desincrustante, removedor oxido , sarro y  desinfectante  acido</t>
  </si>
  <si>
    <t>desinfectante de ambientes y superficies</t>
  </si>
  <si>
    <t>desinfectante limpiador de Choque</t>
  </si>
  <si>
    <t>Total</t>
  </si>
  <si>
    <t xml:space="preserve">TOTAL PERSONAL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</si>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</sst>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##,###,##0.#0"/>
  </numFmts>
  <fonts count="31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1"/>
      <color theme="1"/>
      <name val="Cambria"/>
      <family val="1"/>
    </font>
    <font>
      <b/>
      <i/>
      <sz val="11"/>
      <color theme="1"/>
      <name val="Cambria"/>
      <family val="1"/>
    </font>
    <font>
      <i/>
      <sz val="8"/>
      <color theme="1"/>
      <name val="Cambria"/>
      <family val="1"/>
    </font>
    <font>
      <i/>
      <sz val="10"/>
      <color theme="1"/>
      <name val="Cambria"/>
      <family val="1"/>
    </font>
    <font>
      <b/>
      <i/>
      <sz val="10"/>
      <color theme="1"/>
      <name val="Cambria"/>
      <family val="1"/>
    </font>
    <font>
      <b/>
      <i/>
      <sz val="11"/>
      <color theme="1"/>
      <name val="Arial Narrow"/>
      <family val="2"/>
    </font>
    <font>
      <b/>
      <i/>
      <sz val="8"/>
      <color theme="1"/>
      <name val="Arial Narrow"/>
      <family val="2"/>
    </font>
    <font>
      <b/>
      <i/>
      <sz val="10"/>
      <color theme="1"/>
      <name val="Arial Narrow"/>
      <family val="2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0"/>
      <name val="Calibri"/>
      <family val="2"/>
    </font>
    <font>
      <sz val="11"/>
      <name val="Arial"/>
      <family val="1"/>
    </font>
    <font>
      <b/>
      <sz val="12"/>
      <color theme="0"/>
      <name val="Calibri"/>
      <family val="2"/>
    </font>
    <font>
      <sz val="11"/>
      <color theme="0"/>
      <name val="Arial"/>
      <family val="2"/>
    </font>
    <font>
      <sz val="11"/>
      <color theme="0"/>
      <name val="Arial"/>
      <family val="2"/>
      <scheme val="minor"/>
    </font>
    <font>
      <b/>
      <sz val="8"/>
      <color theme="0"/>
      <name val="Calibri"/>
      <family val="2"/>
    </font>
    <font>
      <b/>
      <sz val="6"/>
      <color theme="0"/>
      <name val="Calibri"/>
      <family val="2"/>
    </font>
    <font>
      <b/>
      <sz val="7"/>
      <color theme="0"/>
      <name val="Calibri"/>
      <family val="2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name val="Calibri"/>
      <family val="1"/>
    </font>
    <font>
      <b/>
      <sz val="11"/>
      <color theme="0"/>
      <name val="Calibri"/>
      <family val="1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00B050"/>
        <bgColor rgb="FFDBE5F1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1"/>
    <xf numFmtId="44" fontId="26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6" fillId="0" borderId="0" xfId="0" applyFont="1"/>
    <xf numFmtId="3" fontId="0" fillId="0" borderId="0" xfId="0" applyNumberFormat="1"/>
    <xf numFmtId="0" fontId="1" fillId="0" borderId="0" xfId="0" applyFont="1"/>
    <xf numFmtId="0" fontId="27" fillId="0" borderId="0" xfId="0" applyFont="1" applyAlignment="1">
      <alignment horizontal="center"/>
    </xf>
    <xf numFmtId="0" fontId="29" fillId="5" borderId="5" xfId="1" applyFont="1" applyFill="1" applyBorder="1" applyAlignment="1">
      <alignment horizontal="left" vertical="center"/>
    </xf>
    <xf numFmtId="0" fontId="29" fillId="5" borderId="6" xfId="1" applyFont="1" applyFill="1" applyBorder="1" applyAlignment="1">
      <alignment horizontal="left" vertical="center" wrapText="1"/>
    </xf>
    <xf numFmtId="0" fontId="0" fillId="0" borderId="6" xfId="0" applyBorder="1"/>
    <xf numFmtId="165" fontId="29" fillId="5" borderId="6" xfId="1" applyNumberFormat="1" applyFont="1" applyFill="1" applyBorder="1" applyAlignment="1">
      <alignment horizontal="right" vertical="center"/>
    </xf>
    <xf numFmtId="0" fontId="0" fillId="0" borderId="7" xfId="0" applyBorder="1"/>
    <xf numFmtId="0" fontId="29" fillId="5" borderId="8" xfId="1" applyFont="1" applyFill="1" applyBorder="1" applyAlignment="1">
      <alignment horizontal="left" vertical="center"/>
    </xf>
    <xf numFmtId="0" fontId="29" fillId="5" borderId="9" xfId="1" applyFont="1" applyFill="1" applyBorder="1" applyAlignment="1">
      <alignment horizontal="left" vertical="center" wrapText="1"/>
    </xf>
    <xf numFmtId="0" fontId="0" fillId="0" borderId="9" xfId="0" applyBorder="1"/>
    <xf numFmtId="165" fontId="29" fillId="5" borderId="9" xfId="1" applyNumberFormat="1" applyFont="1" applyFill="1" applyBorder="1" applyAlignment="1">
      <alignment horizontal="right" vertical="center"/>
    </xf>
    <xf numFmtId="0" fontId="0" fillId="0" borderId="10" xfId="0" applyBorder="1"/>
    <xf numFmtId="0" fontId="30" fillId="4" borderId="3" xfId="1" applyFont="1" applyFill="1" applyBorder="1" applyAlignment="1">
      <alignment horizontal="center" vertical="center" wrapText="1"/>
    </xf>
    <xf numFmtId="0" fontId="30" fillId="4" borderId="2" xfId="1" applyFont="1" applyFill="1" applyBorder="1" applyAlignment="1">
      <alignment horizontal="center" vertical="center"/>
    </xf>
    <xf numFmtId="0" fontId="30" fillId="4" borderId="2" xfId="1" applyFont="1" applyFill="1" applyBorder="1" applyAlignment="1">
      <alignment horizontal="center" vertical="center" wrapText="1"/>
    </xf>
    <xf numFmtId="0" fontId="30" fillId="4" borderId="4" xfId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3" fontId="10" fillId="0" borderId="9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vertical="center" wrapText="1"/>
    </xf>
    <xf numFmtId="3" fontId="14" fillId="0" borderId="9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vertical="center"/>
    </xf>
    <xf numFmtId="4" fontId="15" fillId="0" borderId="9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horizontal="center" vertical="center"/>
    </xf>
    <xf numFmtId="3" fontId="23" fillId="3" borderId="3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3" fontId="24" fillId="3" borderId="2" xfId="0" applyNumberFormat="1" applyFont="1" applyFill="1" applyBorder="1" applyAlignment="1">
      <alignment horizontal="center" vertical="center" wrapText="1"/>
    </xf>
    <xf numFmtId="3" fontId="23" fillId="3" borderId="2" xfId="0" applyNumberFormat="1" applyFont="1" applyFill="1" applyBorder="1" applyAlignment="1">
      <alignment horizontal="center" vertical="center" wrapText="1"/>
    </xf>
    <xf numFmtId="3" fontId="25" fillId="3" borderId="2" xfId="0" applyNumberFormat="1" applyFont="1" applyFill="1" applyBorder="1" applyAlignment="1">
      <alignment horizontal="center" vertical="center" wrapText="1"/>
    </xf>
    <xf numFmtId="4" fontId="25" fillId="3" borderId="2" xfId="0" applyNumberFormat="1" applyFont="1" applyFill="1" applyBorder="1" applyAlignment="1">
      <alignment horizontal="center" vertical="center" wrapText="1"/>
    </xf>
    <xf numFmtId="10" fontId="25" fillId="3" borderId="2" xfId="0" applyNumberFormat="1" applyFont="1" applyFill="1" applyBorder="1" applyAlignment="1">
      <alignment horizontal="center" vertical="center" wrapText="1"/>
    </xf>
    <xf numFmtId="4" fontId="25" fillId="3" borderId="4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3" fontId="6" fillId="0" borderId="18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28" fillId="0" borderId="3" xfId="0" applyFont="1" applyBorder="1" applyAlignment="1">
      <alignment horizontal="right"/>
    </xf>
    <xf numFmtId="164" fontId="28" fillId="0" borderId="4" xfId="2" applyNumberFormat="1" applyFont="1" applyFill="1" applyBorder="1"/>
    <xf numFmtId="0" fontId="26" fillId="0" borderId="3" xfId="0" applyFont="1" applyBorder="1" applyAlignment="1">
      <alignment horizontal="right"/>
    </xf>
    <xf numFmtId="3" fontId="4" fillId="0" borderId="4" xfId="0" applyNumberFormat="1" applyFont="1" applyBorder="1" applyAlignment="1">
      <alignment horizontal="center"/>
    </xf>
    <xf numFmtId="0" fontId="20" fillId="2" borderId="17" xfId="0" applyFont="1" applyFill="1" applyBorder="1" applyAlignment="1">
      <alignment horizontal="center" vertical="center" wrapText="1"/>
    </xf>
    <xf numFmtId="0" fontId="21" fillId="0" borderId="18" xfId="0" applyFont="1" applyBorder="1"/>
    <xf numFmtId="0" fontId="21" fillId="0" borderId="19" xfId="0" applyFont="1" applyBorder="1"/>
    <xf numFmtId="0" fontId="21" fillId="0" borderId="11" xfId="0" applyFont="1" applyBorder="1"/>
    <xf numFmtId="0" fontId="22" fillId="0" borderId="12" xfId="0" applyFont="1" applyBorder="1"/>
    <xf numFmtId="0" fontId="22" fillId="0" borderId="13" xfId="0" applyFont="1" applyBorder="1"/>
    <xf numFmtId="0" fontId="0" fillId="0" borderId="0" xfId="0"/>
    <xf numFmtId="0" fontId="17" fillId="0" borderId="0" xfId="0" applyFont="1" applyAlignment="1">
      <alignment horizontal="left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992"/>
  <sheetViews>
    <sheetView showGridLines="0" tabSelected="1" zoomScaleNormal="100" zoomScaleSheetLayoutView="118" workbookViewId="0">
      <selection activeCell="Y15" sqref="Y15"/>
    </sheetView>
  </sheetViews>
  <sheetFormatPr baseColWidth="10" defaultColWidth="12.625" defaultRowHeight="15" customHeight="1" x14ac:dyDescent="0.2"/>
  <cols>
    <col min="1" max="1" width="1.875" customWidth="1"/>
    <col min="2" max="2" width="36.375" customWidth="1"/>
    <col min="3" max="3" width="9" customWidth="1"/>
    <col min="4" max="4" width="12.25" customWidth="1"/>
    <col min="5" max="5" width="10.375" customWidth="1"/>
    <col min="6" max="6" width="8.625" customWidth="1"/>
    <col min="7" max="7" width="10.75" customWidth="1"/>
    <col min="8" max="8" width="9.875" customWidth="1"/>
    <col min="9" max="9" width="9.75" customWidth="1"/>
    <col min="10" max="10" width="11.125" customWidth="1"/>
    <col min="11" max="11" width="8.875" customWidth="1"/>
    <col min="12" max="12" width="12.625" customWidth="1"/>
    <col min="13" max="13" width="10.25" customWidth="1"/>
    <col min="14" max="14" width="10.625" customWidth="1"/>
    <col min="15" max="15" width="11.25" customWidth="1"/>
    <col min="16" max="16" width="11.375" customWidth="1"/>
    <col min="17" max="17" width="11.125" customWidth="1"/>
    <col min="18" max="18" width="11.875" customWidth="1"/>
    <col min="19" max="19" width="13" customWidth="1"/>
    <col min="20" max="20" width="9.875" customWidth="1"/>
    <col min="21" max="21" width="12.25" customWidth="1"/>
    <col min="22" max="23" width="12" customWidth="1"/>
    <col min="24" max="24" width="11.375" customWidth="1"/>
    <col min="25" max="25" width="17.25" bestFit="1" customWidth="1"/>
  </cols>
  <sheetData>
    <row r="1" spans="1:26" ht="19.5" customHeight="1" x14ac:dyDescent="0.2">
      <c r="B1" s="65" t="s">
        <v>34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7"/>
    </row>
    <row r="2" spans="1:26" ht="15.75" customHeight="1" thickBot="1" x14ac:dyDescent="0.25">
      <c r="B2" s="68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70"/>
    </row>
    <row r="3" spans="1:26" ht="52.5" customHeight="1" thickBot="1" x14ac:dyDescent="0.25">
      <c r="B3" s="43" t="s">
        <v>12</v>
      </c>
      <c r="C3" s="44" t="s">
        <v>13</v>
      </c>
      <c r="D3" s="45" t="s">
        <v>0</v>
      </c>
      <c r="E3" s="45" t="s">
        <v>1</v>
      </c>
      <c r="F3" s="45" t="s">
        <v>14</v>
      </c>
      <c r="G3" s="46" t="s">
        <v>15</v>
      </c>
      <c r="H3" s="45" t="s">
        <v>2</v>
      </c>
      <c r="I3" s="46" t="s">
        <v>3</v>
      </c>
      <c r="J3" s="46" t="s">
        <v>4</v>
      </c>
      <c r="K3" s="46" t="s">
        <v>5</v>
      </c>
      <c r="L3" s="45" t="s">
        <v>6</v>
      </c>
      <c r="M3" s="45" t="s">
        <v>7</v>
      </c>
      <c r="N3" s="45" t="s">
        <v>8</v>
      </c>
      <c r="O3" s="45" t="s">
        <v>9</v>
      </c>
      <c r="P3" s="47" t="s">
        <v>10</v>
      </c>
      <c r="Q3" s="45" t="s">
        <v>16</v>
      </c>
      <c r="R3" s="48" t="s">
        <v>17</v>
      </c>
      <c r="S3" s="45" t="s">
        <v>18</v>
      </c>
      <c r="T3" s="47" t="s">
        <v>11</v>
      </c>
      <c r="U3" s="49" t="s">
        <v>19</v>
      </c>
      <c r="V3" s="48" t="s">
        <v>20</v>
      </c>
      <c r="W3" s="48" t="s">
        <v>33</v>
      </c>
      <c r="X3" s="45" t="s">
        <v>21</v>
      </c>
      <c r="Y3" s="50" t="s">
        <v>22</v>
      </c>
    </row>
    <row r="4" spans="1:26" ht="18" customHeight="1" x14ac:dyDescent="0.2">
      <c r="A4" s="1"/>
      <c r="B4" s="60" t="s">
        <v>23</v>
      </c>
      <c r="C4" s="51">
        <v>2</v>
      </c>
      <c r="D4" s="52"/>
      <c r="E4" s="53"/>
      <c r="F4" s="53">
        <v>0</v>
      </c>
      <c r="G4" s="54">
        <f>(F4+E4+D4)</f>
        <v>0</v>
      </c>
      <c r="H4" s="53"/>
      <c r="I4" s="55"/>
      <c r="J4" s="55">
        <f>H4*12/100</f>
        <v>0</v>
      </c>
      <c r="K4" s="55">
        <f>H4*2.436/100</f>
        <v>0</v>
      </c>
      <c r="L4" s="55">
        <f>H4*4/100</f>
        <v>0</v>
      </c>
      <c r="M4" s="55">
        <f>G4*8.333/100</f>
        <v>0</v>
      </c>
      <c r="N4" s="55">
        <f>D4*4.17/100</f>
        <v>0</v>
      </c>
      <c r="O4" s="55">
        <f>G4*8.333/100</f>
        <v>0</v>
      </c>
      <c r="P4" s="55">
        <f>G4*1/100</f>
        <v>0</v>
      </c>
      <c r="Q4" s="55"/>
      <c r="R4" s="55">
        <f>G4+J4+K4+L4+M4+N4+O4+P4+Q4</f>
        <v>0</v>
      </c>
      <c r="S4" s="55">
        <f>R4*0.1</f>
        <v>0</v>
      </c>
      <c r="T4" s="55">
        <f>S4*0.19</f>
        <v>0</v>
      </c>
      <c r="U4" s="56">
        <f>T4+S4+R4</f>
        <v>0</v>
      </c>
      <c r="V4" s="56">
        <f>U4*C4</f>
        <v>0</v>
      </c>
      <c r="W4" s="56">
        <f>V4*0.05</f>
        <v>0</v>
      </c>
      <c r="X4" s="57"/>
      <c r="Y4" s="58">
        <f>(V4+W4)*X4</f>
        <v>0</v>
      </c>
    </row>
    <row r="5" spans="1:26" ht="13.5" customHeight="1" x14ac:dyDescent="0.2">
      <c r="A5" s="1"/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8"/>
    </row>
    <row r="6" spans="1:26" ht="26.25" customHeight="1" x14ac:dyDescent="0.2">
      <c r="A6" s="1"/>
      <c r="B6" s="59" t="s">
        <v>25</v>
      </c>
      <c r="C6" s="22">
        <v>2</v>
      </c>
      <c r="D6" s="23"/>
      <c r="E6" s="24"/>
      <c r="F6" s="24"/>
      <c r="G6" s="25">
        <f>(D6+E6+F6)</f>
        <v>0</v>
      </c>
      <c r="H6" s="24"/>
      <c r="I6" s="26">
        <v>0</v>
      </c>
      <c r="J6" s="26">
        <f>H6*12/100</f>
        <v>0</v>
      </c>
      <c r="K6" s="26">
        <f>H6*4.35/100</f>
        <v>0</v>
      </c>
      <c r="L6" s="26">
        <f>H6*4/100</f>
        <v>0</v>
      </c>
      <c r="M6" s="26">
        <f>G6*8.333/100</f>
        <v>0</v>
      </c>
      <c r="N6" s="26">
        <f>D6*4.17/100</f>
        <v>0</v>
      </c>
      <c r="O6" s="26">
        <f>G6*8.333/100</f>
        <v>0</v>
      </c>
      <c r="P6" s="26">
        <f>G6*1/100</f>
        <v>0</v>
      </c>
      <c r="Q6" s="26"/>
      <c r="R6" s="26">
        <f>G6+J6+K6+L6+M6+N6+O6+P6+Q6</f>
        <v>0</v>
      </c>
      <c r="S6" s="26">
        <f>R6*0.1</f>
        <v>0</v>
      </c>
      <c r="T6" s="26">
        <f>S6*0.19</f>
        <v>0</v>
      </c>
      <c r="U6" s="27">
        <f>T6+S6+R6</f>
        <v>0</v>
      </c>
      <c r="V6" s="27">
        <f>U6*C6</f>
        <v>0</v>
      </c>
      <c r="W6" s="27">
        <f>V6*0.05</f>
        <v>0</v>
      </c>
      <c r="X6" s="28"/>
      <c r="Y6" s="26">
        <f>(V6+W6)*X6</f>
        <v>0</v>
      </c>
    </row>
    <row r="7" spans="1:26" ht="51" customHeight="1" x14ac:dyDescent="0.2">
      <c r="A7" s="1"/>
      <c r="B7" s="59" t="s">
        <v>26</v>
      </c>
      <c r="C7" s="22">
        <v>40</v>
      </c>
      <c r="D7" s="23"/>
      <c r="E7" s="24"/>
      <c r="F7" s="24"/>
      <c r="G7" s="25">
        <f>(D7+E7+F7)</f>
        <v>0</v>
      </c>
      <c r="H7" s="24"/>
      <c r="I7" s="26"/>
      <c r="J7" s="26">
        <f>H7*12/100</f>
        <v>0</v>
      </c>
      <c r="K7" s="26">
        <f>H7*2.436/100</f>
        <v>0</v>
      </c>
      <c r="L7" s="26">
        <f>H7*4/100</f>
        <v>0</v>
      </c>
      <c r="M7" s="26">
        <f>G7*8.333/100</f>
        <v>0</v>
      </c>
      <c r="N7" s="26">
        <f>D7*4.17/100</f>
        <v>0</v>
      </c>
      <c r="O7" s="26">
        <f>G7*8.333/100</f>
        <v>0</v>
      </c>
      <c r="P7" s="26">
        <f>G7*1/100</f>
        <v>0</v>
      </c>
      <c r="Q7" s="26"/>
      <c r="R7" s="26">
        <f>G7+J7+K7+L7+M7+N7+O7+P7+Q7</f>
        <v>0</v>
      </c>
      <c r="S7" s="26">
        <f t="shared" ref="S7" si="0">R7*0.1</f>
        <v>0</v>
      </c>
      <c r="T7" s="26">
        <f t="shared" ref="T7" si="1">S7*0.19</f>
        <v>0</v>
      </c>
      <c r="U7" s="27">
        <f>T7+S7+R7</f>
        <v>0</v>
      </c>
      <c r="V7" s="27">
        <f>U7*C7</f>
        <v>0</v>
      </c>
      <c r="W7" s="27">
        <f>V7*0.05</f>
        <v>0</v>
      </c>
      <c r="X7" s="28"/>
      <c r="Y7" s="26">
        <f>(V7+W7)*X7</f>
        <v>0</v>
      </c>
    </row>
    <row r="8" spans="1:26" ht="28.5" customHeight="1" x14ac:dyDescent="0.2">
      <c r="A8" s="1"/>
      <c r="B8" s="59" t="s">
        <v>27</v>
      </c>
      <c r="C8" s="22">
        <v>2</v>
      </c>
      <c r="D8" s="23"/>
      <c r="E8" s="24"/>
      <c r="F8" s="24"/>
      <c r="G8" s="25">
        <f t="shared" ref="G8" si="2">(D8+E8+F8)</f>
        <v>0</v>
      </c>
      <c r="H8" s="24"/>
      <c r="I8" s="26"/>
      <c r="J8" s="26">
        <f>H8*12/100</f>
        <v>0</v>
      </c>
      <c r="K8" s="26">
        <f>H8*2.436/100</f>
        <v>0</v>
      </c>
      <c r="L8" s="26">
        <f t="shared" ref="L8" si="3">H8*4/100</f>
        <v>0</v>
      </c>
      <c r="M8" s="26">
        <f t="shared" ref="M8" si="4">G8*8.333/100</f>
        <v>0</v>
      </c>
      <c r="N8" s="26">
        <f t="shared" ref="N8" si="5">D8*4.17/100</f>
        <v>0</v>
      </c>
      <c r="O8" s="26">
        <f t="shared" ref="O8" si="6">G8*8.333/100</f>
        <v>0</v>
      </c>
      <c r="P8" s="26">
        <f t="shared" ref="P8" si="7">G8*1/100</f>
        <v>0</v>
      </c>
      <c r="Q8" s="26"/>
      <c r="R8" s="26">
        <f>G8+J8+K8+L8+M8+N8+O8+P8+Q8</f>
        <v>0</v>
      </c>
      <c r="S8" s="26">
        <f>R8*0.1</f>
        <v>0</v>
      </c>
      <c r="T8" s="26">
        <f>S8*0.19</f>
        <v>0</v>
      </c>
      <c r="U8" s="27">
        <f>T8+S8+R8</f>
        <v>0</v>
      </c>
      <c r="V8" s="27">
        <f>U8*C8</f>
        <v>0</v>
      </c>
      <c r="W8" s="27">
        <f>V8*0.05</f>
        <v>0</v>
      </c>
      <c r="X8" s="28"/>
      <c r="Y8" s="26">
        <f>(V8+W8)*X8</f>
        <v>0</v>
      </c>
    </row>
    <row r="9" spans="1:26" ht="18.75" customHeight="1" x14ac:dyDescent="0.2">
      <c r="A9" s="2"/>
      <c r="B9" s="36" t="s">
        <v>28</v>
      </c>
      <c r="C9" s="37">
        <f>C6+C7+C8</f>
        <v>44</v>
      </c>
      <c r="D9" s="38"/>
      <c r="E9" s="39"/>
      <c r="F9" s="39"/>
      <c r="G9" s="39"/>
      <c r="H9" s="39"/>
      <c r="I9" s="40"/>
      <c r="J9" s="40"/>
      <c r="K9" s="40"/>
      <c r="L9" s="40"/>
      <c r="M9" s="40"/>
      <c r="N9" s="40"/>
      <c r="O9" s="40"/>
      <c r="P9" s="40"/>
      <c r="Q9" s="40"/>
      <c r="R9" s="39"/>
      <c r="S9" s="40"/>
      <c r="T9" s="39"/>
      <c r="U9" s="39"/>
      <c r="V9" s="39"/>
      <c r="W9" s="39"/>
      <c r="X9" s="41"/>
      <c r="Y9" s="26">
        <f>(V9+W9)*X9</f>
        <v>0</v>
      </c>
    </row>
    <row r="10" spans="1:26" ht="35.25" customHeight="1" x14ac:dyDescent="0.2">
      <c r="A10" s="1"/>
      <c r="B10" s="59" t="s">
        <v>29</v>
      </c>
      <c r="C10" s="22"/>
      <c r="D10" s="42"/>
      <c r="E10" s="24"/>
      <c r="F10" s="24"/>
      <c r="G10" s="25"/>
      <c r="H10" s="24"/>
      <c r="I10" s="26"/>
      <c r="J10" s="26"/>
      <c r="K10" s="26"/>
      <c r="L10" s="26"/>
      <c r="M10" s="26"/>
      <c r="N10" s="26"/>
      <c r="O10" s="26"/>
      <c r="P10" s="26"/>
      <c r="Q10" s="26">
        <v>0</v>
      </c>
      <c r="R10" s="25">
        <f>G10</f>
        <v>0</v>
      </c>
      <c r="S10" s="26">
        <f>R10*0.1</f>
        <v>0</v>
      </c>
      <c r="T10" s="26">
        <f>S10*0.19</f>
        <v>0</v>
      </c>
      <c r="U10" s="27">
        <f>R10+S10+T10</f>
        <v>0</v>
      </c>
      <c r="V10" s="27">
        <f>U10*1</f>
        <v>0</v>
      </c>
      <c r="W10" s="27">
        <f>V10*0.05</f>
        <v>0</v>
      </c>
      <c r="X10" s="28"/>
      <c r="Y10" s="26">
        <f>(V10+W10)*X10</f>
        <v>0</v>
      </c>
    </row>
    <row r="11" spans="1:26" ht="26.25" customHeight="1" x14ac:dyDescent="0.2">
      <c r="A11" s="2"/>
      <c r="B11" s="29" t="s">
        <v>30</v>
      </c>
      <c r="C11" s="30"/>
      <c r="D11" s="31"/>
      <c r="E11" s="32"/>
      <c r="F11" s="32"/>
      <c r="G11" s="33"/>
      <c r="H11" s="32"/>
      <c r="I11" s="34"/>
      <c r="J11" s="34"/>
      <c r="K11" s="34"/>
      <c r="L11" s="34"/>
      <c r="M11" s="34"/>
      <c r="N11" s="34"/>
      <c r="O11" s="34"/>
      <c r="P11" s="34"/>
      <c r="Q11" s="34"/>
      <c r="R11" s="33"/>
      <c r="S11" s="34"/>
      <c r="T11" s="33"/>
      <c r="U11" s="33"/>
      <c r="V11" s="33"/>
      <c r="W11" s="33"/>
      <c r="X11" s="35"/>
      <c r="Y11" s="33">
        <f>Y6+Y7+Y8+Y10</f>
        <v>0</v>
      </c>
    </row>
    <row r="12" spans="1:26" ht="15.75" customHeight="1" x14ac:dyDescent="0.2">
      <c r="A12" s="2"/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5"/>
    </row>
    <row r="13" spans="1:26" ht="32.25" customHeight="1" x14ac:dyDescent="0.2">
      <c r="A13" s="1"/>
      <c r="B13" s="59" t="s">
        <v>31</v>
      </c>
      <c r="C13" s="22">
        <v>4</v>
      </c>
      <c r="D13" s="23"/>
      <c r="E13" s="24"/>
      <c r="F13" s="24"/>
      <c r="G13" s="25">
        <f>(F13+E13+D13)</f>
        <v>0</v>
      </c>
      <c r="H13" s="24"/>
      <c r="I13" s="26"/>
      <c r="J13" s="26">
        <f>H13*12/100</f>
        <v>0</v>
      </c>
      <c r="K13" s="26">
        <f>H13*6.96/100</f>
        <v>0</v>
      </c>
      <c r="L13" s="26">
        <f>H13*4/100</f>
        <v>0</v>
      </c>
      <c r="M13" s="26">
        <f>G13*8.333/100</f>
        <v>0</v>
      </c>
      <c r="N13" s="26">
        <f>D13*4.17/100</f>
        <v>0</v>
      </c>
      <c r="O13" s="26">
        <f>G13*8.333/100</f>
        <v>0</v>
      </c>
      <c r="P13" s="26">
        <f>G13*1/100</f>
        <v>0</v>
      </c>
      <c r="Q13" s="26"/>
      <c r="R13" s="26">
        <f>G13+J13+K13+L13+M13+N13+O13+P13+Q13</f>
        <v>0</v>
      </c>
      <c r="S13" s="26">
        <f>R13*0.1</f>
        <v>0</v>
      </c>
      <c r="T13" s="26">
        <f>S13*0.19</f>
        <v>0</v>
      </c>
      <c r="U13" s="27">
        <f>T13+S13+R13</f>
        <v>0</v>
      </c>
      <c r="V13" s="27">
        <f>U13*C13</f>
        <v>0</v>
      </c>
      <c r="W13" s="27">
        <f>V13*0.05</f>
        <v>0</v>
      </c>
      <c r="X13" s="28"/>
      <c r="Y13" s="26">
        <f>(V13+W13)*X13</f>
        <v>0</v>
      </c>
    </row>
    <row r="14" spans="1:26" ht="21.75" customHeight="1" thickBot="1" x14ac:dyDescent="0.25"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Y14" s="5"/>
      <c r="Z14" s="5"/>
    </row>
    <row r="15" spans="1:26" ht="15.75" customHeight="1" thickBot="1" x14ac:dyDescent="0.3">
      <c r="B15" s="63" t="s">
        <v>87</v>
      </c>
      <c r="C15" s="64">
        <f>C4+C6+C7+C8+C13</f>
        <v>50</v>
      </c>
      <c r="X15" s="61" t="s">
        <v>88</v>
      </c>
      <c r="Y15" s="62">
        <f>Y4+Y11+Y13</f>
        <v>0</v>
      </c>
    </row>
    <row r="16" spans="1:26" ht="15.75" customHeight="1" x14ac:dyDescent="0.2">
      <c r="D16" s="5"/>
    </row>
    <row r="17" spans="2:25" ht="15.75" customHeight="1" x14ac:dyDescent="0.2">
      <c r="X17" s="6"/>
    </row>
    <row r="18" spans="2:25" ht="15.75" customHeight="1" x14ac:dyDescent="0.2">
      <c r="L18" s="4" t="s">
        <v>24</v>
      </c>
      <c r="M18" s="4" t="s">
        <v>32</v>
      </c>
      <c r="Y18" s="5"/>
    </row>
    <row r="19" spans="2:25" ht="15.75" customHeight="1" x14ac:dyDescent="0.2">
      <c r="L19" s="4" t="s">
        <v>24</v>
      </c>
      <c r="N19" s="4" t="s">
        <v>24</v>
      </c>
    </row>
    <row r="20" spans="2:25" ht="15.75" customHeight="1" x14ac:dyDescent="0.2">
      <c r="N20" s="4" t="s">
        <v>24</v>
      </c>
    </row>
    <row r="21" spans="2:25" ht="15.75" customHeight="1" x14ac:dyDescent="0.2"/>
    <row r="22" spans="2:25" ht="15.75" customHeight="1" x14ac:dyDescent="0.2"/>
    <row r="23" spans="2:25" ht="15.75" customHeight="1" x14ac:dyDescent="0.25">
      <c r="F23" s="72"/>
      <c r="G23" s="71"/>
      <c r="H23" s="71"/>
      <c r="I23" s="71"/>
      <c r="U23" s="3"/>
    </row>
    <row r="24" spans="2:25" ht="15.75" customHeight="1" x14ac:dyDescent="0.2"/>
    <row r="25" spans="2:25" ht="15.75" customHeight="1" x14ac:dyDescent="0.25">
      <c r="B25" s="7"/>
    </row>
    <row r="26" spans="2:25" ht="15.75" customHeight="1" x14ac:dyDescent="0.2"/>
    <row r="27" spans="2:25" ht="15.75" customHeight="1" x14ac:dyDescent="0.2"/>
    <row r="28" spans="2:25" ht="15.75" customHeight="1" x14ac:dyDescent="0.2"/>
    <row r="29" spans="2:25" ht="15.75" customHeight="1" x14ac:dyDescent="0.2"/>
    <row r="30" spans="2:25" ht="15.75" customHeight="1" x14ac:dyDescent="0.2">
      <c r="O30" s="4" t="s">
        <v>24</v>
      </c>
      <c r="P30" s="4" t="s">
        <v>24</v>
      </c>
    </row>
    <row r="31" spans="2:25" ht="15.75" customHeight="1" x14ac:dyDescent="0.2">
      <c r="O31" s="4" t="s">
        <v>24</v>
      </c>
    </row>
    <row r="32" spans="2:25" ht="15.75" customHeight="1" x14ac:dyDescent="0.2">
      <c r="P32" s="4" t="s">
        <v>24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5">
    <mergeCell ref="B1:Y2"/>
    <mergeCell ref="B14:S14"/>
    <mergeCell ref="F23:I23"/>
    <mergeCell ref="B12:Y12"/>
    <mergeCell ref="B5:Y5"/>
  </mergeCells>
  <pageMargins left="0.62992125984251968" right="0.23622047244094491" top="0.74803149606299213" bottom="0.74803149606299213" header="0" footer="0"/>
  <pageSetup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16" workbookViewId="0">
      <selection activeCell="C25" sqref="C25"/>
    </sheetView>
  </sheetViews>
  <sheetFormatPr baseColWidth="10" defaultRowHeight="14.25" x14ac:dyDescent="0.2"/>
  <cols>
    <col min="1" max="1" width="33.375" bestFit="1" customWidth="1"/>
    <col min="2" max="2" width="14.375" bestFit="1" customWidth="1"/>
    <col min="3" max="3" width="17.625" bestFit="1" customWidth="1"/>
  </cols>
  <sheetData>
    <row r="1" spans="1:6" ht="14.25" customHeight="1" thickBot="1" x14ac:dyDescent="0.25">
      <c r="A1" s="18" t="s">
        <v>35</v>
      </c>
      <c r="B1" s="19" t="s">
        <v>36</v>
      </c>
      <c r="C1" s="19" t="s">
        <v>37</v>
      </c>
      <c r="D1" s="19" t="s">
        <v>38</v>
      </c>
      <c r="E1" s="20" t="s">
        <v>39</v>
      </c>
      <c r="F1" s="21" t="s">
        <v>40</v>
      </c>
    </row>
    <row r="2" spans="1:6" ht="15" x14ac:dyDescent="0.2">
      <c r="A2" s="8" t="s">
        <v>41</v>
      </c>
      <c r="B2" s="9" t="s">
        <v>42</v>
      </c>
      <c r="C2" s="9">
        <v>120</v>
      </c>
      <c r="D2" s="10"/>
      <c r="E2" s="11"/>
      <c r="F2" s="12"/>
    </row>
    <row r="3" spans="1:6" ht="15" x14ac:dyDescent="0.2">
      <c r="A3" s="13" t="s">
        <v>43</v>
      </c>
      <c r="B3" s="14" t="s">
        <v>42</v>
      </c>
      <c r="C3" s="14">
        <v>10</v>
      </c>
      <c r="D3" s="15"/>
      <c r="E3" s="16"/>
      <c r="F3" s="17"/>
    </row>
    <row r="4" spans="1:6" ht="15" x14ac:dyDescent="0.2">
      <c r="A4" s="13" t="s">
        <v>44</v>
      </c>
      <c r="B4" s="14" t="s">
        <v>45</v>
      </c>
      <c r="C4" s="14">
        <v>50</v>
      </c>
      <c r="D4" s="15"/>
      <c r="E4" s="16"/>
      <c r="F4" s="17"/>
    </row>
    <row r="5" spans="1:6" ht="15" x14ac:dyDescent="0.2">
      <c r="A5" s="13" t="s">
        <v>46</v>
      </c>
      <c r="B5" s="14" t="s">
        <v>45</v>
      </c>
      <c r="C5" s="14">
        <v>15</v>
      </c>
      <c r="D5" s="15"/>
      <c r="E5" s="16"/>
      <c r="F5" s="17"/>
    </row>
    <row r="6" spans="1:6" ht="15" x14ac:dyDescent="0.2">
      <c r="A6" s="13" t="s">
        <v>47</v>
      </c>
      <c r="B6" s="14" t="s">
        <v>45</v>
      </c>
      <c r="C6" s="14">
        <v>30</v>
      </c>
      <c r="D6" s="15"/>
      <c r="E6" s="16"/>
      <c r="F6" s="17"/>
    </row>
    <row r="7" spans="1:6" ht="15" x14ac:dyDescent="0.2">
      <c r="A7" s="13" t="s">
        <v>48</v>
      </c>
      <c r="B7" s="14" t="s">
        <v>45</v>
      </c>
      <c r="C7" s="14">
        <v>30</v>
      </c>
      <c r="D7" s="15"/>
      <c r="E7" s="16"/>
      <c r="F7" s="17"/>
    </row>
    <row r="8" spans="1:6" ht="15" x14ac:dyDescent="0.2">
      <c r="A8" s="13" t="s">
        <v>49</v>
      </c>
      <c r="B8" s="14" t="s">
        <v>50</v>
      </c>
      <c r="C8" s="14">
        <v>15</v>
      </c>
      <c r="D8" s="15"/>
      <c r="E8" s="16"/>
      <c r="F8" s="17"/>
    </row>
    <row r="9" spans="1:6" ht="15" x14ac:dyDescent="0.2">
      <c r="A9" s="13" t="s">
        <v>51</v>
      </c>
      <c r="B9" s="14" t="s">
        <v>45</v>
      </c>
      <c r="C9" s="14">
        <v>100</v>
      </c>
      <c r="D9" s="15"/>
      <c r="E9" s="16"/>
      <c r="F9" s="17"/>
    </row>
    <row r="10" spans="1:6" ht="15" x14ac:dyDescent="0.2">
      <c r="A10" s="13" t="s">
        <v>52</v>
      </c>
      <c r="B10" s="14" t="s">
        <v>45</v>
      </c>
      <c r="C10" s="14">
        <v>1000</v>
      </c>
      <c r="D10" s="15"/>
      <c r="E10" s="16"/>
      <c r="F10" s="17"/>
    </row>
    <row r="11" spans="1:6" ht="15" x14ac:dyDescent="0.2">
      <c r="A11" s="13" t="s">
        <v>53</v>
      </c>
      <c r="B11" s="14" t="s">
        <v>45</v>
      </c>
      <c r="C11" s="14">
        <v>1000</v>
      </c>
      <c r="D11" s="15"/>
      <c r="E11" s="16"/>
      <c r="F11" s="17"/>
    </row>
    <row r="12" spans="1:6" ht="15" x14ac:dyDescent="0.2">
      <c r="A12" s="13" t="s">
        <v>54</v>
      </c>
      <c r="B12" s="14" t="s">
        <v>45</v>
      </c>
      <c r="C12" s="14">
        <v>1500</v>
      </c>
      <c r="D12" s="15"/>
      <c r="E12" s="16"/>
      <c r="F12" s="17"/>
    </row>
    <row r="13" spans="1:6" ht="15" x14ac:dyDescent="0.2">
      <c r="A13" s="13" t="s">
        <v>55</v>
      </c>
      <c r="B13" s="14" t="s">
        <v>45</v>
      </c>
      <c r="C13" s="14">
        <v>500</v>
      </c>
      <c r="D13" s="15"/>
      <c r="E13" s="16"/>
      <c r="F13" s="17"/>
    </row>
    <row r="14" spans="1:6" ht="15" x14ac:dyDescent="0.2">
      <c r="A14" s="13" t="s">
        <v>56</v>
      </c>
      <c r="B14" s="14" t="s">
        <v>45</v>
      </c>
      <c r="C14" s="14">
        <v>500</v>
      </c>
      <c r="D14" s="15"/>
      <c r="E14" s="16"/>
      <c r="F14" s="17"/>
    </row>
    <row r="15" spans="1:6" ht="15" x14ac:dyDescent="0.2">
      <c r="A15" s="13" t="s">
        <v>57</v>
      </c>
      <c r="B15" s="14" t="s">
        <v>45</v>
      </c>
      <c r="C15" s="14">
        <v>500</v>
      </c>
      <c r="D15" s="15"/>
      <c r="E15" s="16"/>
      <c r="F15" s="17"/>
    </row>
    <row r="16" spans="1:6" ht="15" x14ac:dyDescent="0.2">
      <c r="A16" s="13" t="s">
        <v>58</v>
      </c>
      <c r="B16" s="14" t="s">
        <v>45</v>
      </c>
      <c r="C16" s="14">
        <v>2000</v>
      </c>
      <c r="D16" s="15"/>
      <c r="E16" s="16"/>
      <c r="F16" s="17"/>
    </row>
    <row r="17" spans="1:6" ht="15" x14ac:dyDescent="0.2">
      <c r="A17" s="13" t="s">
        <v>59</v>
      </c>
      <c r="B17" s="14" t="s">
        <v>45</v>
      </c>
      <c r="C17" s="14">
        <v>1500</v>
      </c>
      <c r="D17" s="15"/>
      <c r="E17" s="16"/>
      <c r="F17" s="17"/>
    </row>
    <row r="18" spans="1:6" ht="15" x14ac:dyDescent="0.2">
      <c r="A18" s="13" t="s">
        <v>60</v>
      </c>
      <c r="B18" s="14" t="s">
        <v>45</v>
      </c>
      <c r="C18" s="14">
        <v>1000</v>
      </c>
      <c r="D18" s="15"/>
      <c r="E18" s="16"/>
      <c r="F18" s="17"/>
    </row>
    <row r="19" spans="1:6" ht="15" x14ac:dyDescent="0.2">
      <c r="A19" s="13" t="s">
        <v>61</v>
      </c>
      <c r="B19" s="14" t="s">
        <v>45</v>
      </c>
      <c r="C19" s="14">
        <v>5800</v>
      </c>
      <c r="D19" s="15"/>
      <c r="E19" s="16"/>
      <c r="F19" s="17"/>
    </row>
    <row r="20" spans="1:6" ht="15" x14ac:dyDescent="0.2">
      <c r="A20" s="13" t="s">
        <v>62</v>
      </c>
      <c r="B20" s="14" t="s">
        <v>45</v>
      </c>
      <c r="C20" s="14">
        <v>500</v>
      </c>
      <c r="D20" s="15"/>
      <c r="E20" s="16"/>
      <c r="F20" s="17"/>
    </row>
    <row r="21" spans="1:6" ht="15" x14ac:dyDescent="0.2">
      <c r="A21" s="13" t="s">
        <v>63</v>
      </c>
      <c r="B21" s="14" t="s">
        <v>42</v>
      </c>
      <c r="C21" s="14">
        <v>500</v>
      </c>
      <c r="D21" s="15"/>
      <c r="E21" s="16"/>
      <c r="F21" s="17"/>
    </row>
    <row r="22" spans="1:6" ht="15" x14ac:dyDescent="0.2">
      <c r="A22" s="13" t="s">
        <v>64</v>
      </c>
      <c r="B22" s="14" t="s">
        <v>45</v>
      </c>
      <c r="C22" s="14">
        <v>30</v>
      </c>
      <c r="D22" s="15"/>
      <c r="E22" s="16"/>
      <c r="F22" s="17"/>
    </row>
    <row r="23" spans="1:6" ht="15" x14ac:dyDescent="0.2">
      <c r="A23" s="13" t="s">
        <v>65</v>
      </c>
      <c r="B23" s="14" t="s">
        <v>45</v>
      </c>
      <c r="C23" s="14">
        <v>20</v>
      </c>
      <c r="D23" s="15"/>
      <c r="E23" s="16"/>
      <c r="F23" s="17"/>
    </row>
    <row r="24" spans="1:6" ht="15" x14ac:dyDescent="0.2">
      <c r="A24" s="13" t="s">
        <v>66</v>
      </c>
      <c r="B24" s="14" t="s">
        <v>42</v>
      </c>
      <c r="C24" s="14">
        <v>14</v>
      </c>
      <c r="D24" s="15"/>
      <c r="E24" s="16"/>
      <c r="F24" s="17"/>
    </row>
    <row r="25" spans="1:6" ht="15" x14ac:dyDescent="0.2">
      <c r="A25" s="13" t="s">
        <v>67</v>
      </c>
      <c r="B25" s="14" t="s">
        <v>45</v>
      </c>
      <c r="C25" s="14">
        <v>20</v>
      </c>
      <c r="D25" s="15"/>
      <c r="E25" s="16"/>
      <c r="F25" s="17"/>
    </row>
    <row r="26" spans="1:6" ht="15" x14ac:dyDescent="0.2">
      <c r="A26" s="13" t="s">
        <v>68</v>
      </c>
      <c r="B26" s="14" t="s">
        <v>45</v>
      </c>
      <c r="C26" s="14">
        <v>20</v>
      </c>
      <c r="D26" s="15"/>
      <c r="E26" s="16"/>
      <c r="F26" s="17"/>
    </row>
    <row r="27" spans="1:6" ht="15" x14ac:dyDescent="0.2">
      <c r="A27" s="13" t="s">
        <v>69</v>
      </c>
      <c r="B27" s="14" t="s">
        <v>45</v>
      </c>
      <c r="C27" s="14">
        <v>14</v>
      </c>
      <c r="D27" s="15"/>
      <c r="E27" s="16"/>
      <c r="F27" s="17"/>
    </row>
    <row r="28" spans="1:6" ht="15" x14ac:dyDescent="0.2">
      <c r="A28" s="13" t="s">
        <v>70</v>
      </c>
      <c r="B28" s="14" t="s">
        <v>45</v>
      </c>
      <c r="C28" s="14">
        <v>14</v>
      </c>
      <c r="D28" s="15"/>
      <c r="E28" s="16"/>
      <c r="F28" s="17"/>
    </row>
    <row r="29" spans="1:6" ht="15" x14ac:dyDescent="0.2">
      <c r="A29" s="13" t="s">
        <v>71</v>
      </c>
      <c r="B29" s="14" t="s">
        <v>45</v>
      </c>
      <c r="C29" s="14">
        <v>14</v>
      </c>
      <c r="D29" s="15"/>
      <c r="E29" s="16"/>
      <c r="F29" s="17"/>
    </row>
    <row r="30" spans="1:6" ht="15" x14ac:dyDescent="0.2">
      <c r="A30" s="13" t="s">
        <v>72</v>
      </c>
      <c r="B30" s="14" t="s">
        <v>45</v>
      </c>
      <c r="C30" s="14">
        <v>14</v>
      </c>
      <c r="D30" s="15"/>
      <c r="E30" s="16"/>
      <c r="F30" s="17"/>
    </row>
    <row r="31" spans="1:6" ht="15" x14ac:dyDescent="0.2">
      <c r="A31" s="13" t="s">
        <v>73</v>
      </c>
      <c r="B31" s="14" t="s">
        <v>45</v>
      </c>
      <c r="C31" s="14">
        <v>14</v>
      </c>
      <c r="D31" s="15"/>
      <c r="E31" s="16"/>
      <c r="F31" s="17"/>
    </row>
    <row r="32" spans="1:6" ht="15" x14ac:dyDescent="0.2">
      <c r="A32" s="13" t="s">
        <v>74</v>
      </c>
      <c r="B32" s="14" t="s">
        <v>45</v>
      </c>
      <c r="C32" s="14">
        <v>14</v>
      </c>
      <c r="D32" s="15"/>
      <c r="E32" s="16"/>
      <c r="F32" s="17"/>
    </row>
    <row r="33" spans="1:6" ht="15" x14ac:dyDescent="0.2">
      <c r="A33" s="13" t="s">
        <v>75</v>
      </c>
      <c r="B33" s="14" t="s">
        <v>45</v>
      </c>
      <c r="C33" s="14">
        <v>14</v>
      </c>
      <c r="D33" s="15"/>
      <c r="E33" s="16"/>
      <c r="F33" s="17"/>
    </row>
    <row r="34" spans="1:6" ht="15" x14ac:dyDescent="0.2">
      <c r="A34" s="13" t="s">
        <v>76</v>
      </c>
      <c r="B34" s="14" t="s">
        <v>45</v>
      </c>
      <c r="C34" s="14">
        <v>12</v>
      </c>
      <c r="D34" s="15"/>
      <c r="E34" s="16"/>
      <c r="F34" s="17"/>
    </row>
    <row r="35" spans="1:6" ht="15" x14ac:dyDescent="0.2">
      <c r="A35" s="13" t="s">
        <v>77</v>
      </c>
      <c r="B35" s="14" t="s">
        <v>45</v>
      </c>
      <c r="C35" s="14">
        <v>30</v>
      </c>
      <c r="D35" s="15"/>
      <c r="E35" s="16"/>
      <c r="F35" s="17"/>
    </row>
    <row r="36" spans="1:6" ht="15" x14ac:dyDescent="0.2">
      <c r="A36" s="13" t="s">
        <v>78</v>
      </c>
      <c r="B36" s="14" t="s">
        <v>45</v>
      </c>
      <c r="C36" s="14">
        <v>14</v>
      </c>
      <c r="D36" s="15"/>
      <c r="E36" s="16"/>
      <c r="F36" s="17"/>
    </row>
    <row r="37" spans="1:6" ht="15" x14ac:dyDescent="0.2">
      <c r="A37" s="13" t="s">
        <v>79</v>
      </c>
      <c r="B37" s="14" t="s">
        <v>80</v>
      </c>
      <c r="C37" s="14">
        <v>4</v>
      </c>
      <c r="D37" s="15"/>
      <c r="E37" s="16"/>
      <c r="F37" s="17"/>
    </row>
    <row r="38" spans="1:6" ht="15" x14ac:dyDescent="0.2">
      <c r="A38" s="13" t="s">
        <v>81</v>
      </c>
      <c r="B38" s="14" t="s">
        <v>82</v>
      </c>
      <c r="C38" s="14">
        <v>4</v>
      </c>
      <c r="D38" s="15"/>
      <c r="E38" s="16"/>
      <c r="F38" s="17"/>
    </row>
    <row r="39" spans="1:6" ht="15" x14ac:dyDescent="0.2">
      <c r="A39" s="13" t="s">
        <v>83</v>
      </c>
      <c r="B39" s="14" t="s">
        <v>80</v>
      </c>
      <c r="C39" s="14">
        <v>4</v>
      </c>
      <c r="D39" s="15"/>
      <c r="E39" s="16"/>
      <c r="F39" s="17"/>
    </row>
    <row r="40" spans="1:6" ht="15" x14ac:dyDescent="0.2">
      <c r="A40" s="13" t="s">
        <v>84</v>
      </c>
      <c r="B40" s="14" t="s">
        <v>82</v>
      </c>
      <c r="C40" s="14">
        <v>4</v>
      </c>
      <c r="D40" s="15"/>
      <c r="E40" s="16"/>
      <c r="F40" s="17"/>
    </row>
    <row r="41" spans="1:6" ht="15" x14ac:dyDescent="0.2">
      <c r="A41" s="13" t="s">
        <v>85</v>
      </c>
      <c r="B41" s="14" t="s">
        <v>82</v>
      </c>
      <c r="C41" s="14">
        <v>4</v>
      </c>
      <c r="D41" s="15"/>
      <c r="E41" s="16"/>
      <c r="F41" s="17"/>
    </row>
    <row r="42" spans="1:6" ht="15" thickBot="1" x14ac:dyDescent="0.25">
      <c r="A42" s="79" t="s">
        <v>86</v>
      </c>
      <c r="B42" s="80"/>
      <c r="C42" s="80"/>
      <c r="D42" s="81"/>
      <c r="E42" s="81"/>
      <c r="F42" s="82"/>
    </row>
  </sheetData>
  <mergeCells count="2">
    <mergeCell ref="A42:C42"/>
    <mergeCell ref="D42:F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COSTOS</vt:lpstr>
      <vt:lpstr>INSUMOS</vt:lpstr>
      <vt:lpstr>COSTOS!Área_de_impresión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ABOGADO 10</cp:lastModifiedBy>
  <cp:lastPrinted>2024-02-08T16:32:52Z</cp:lastPrinted>
  <dcterms:created xsi:type="dcterms:W3CDTF">2015-02-24T12:29:48Z</dcterms:created>
  <dcterms:modified xsi:type="dcterms:W3CDTF">2024-07-23T20:02:58Z</dcterms:modified>
</cp:coreProperties>
</file>